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babb\Desktop\documents\"/>
    </mc:Choice>
  </mc:AlternateContent>
  <bookViews>
    <workbookView xWindow="0" yWindow="0" windowWidth="24000" windowHeight="10320"/>
  </bookViews>
  <sheets>
    <sheet name="Non-Residential Loan Calculator" sheetId="2" r:id="rId1"/>
    <sheet name="Capacity Factor" sheetId="5" r:id="rId2"/>
  </sheets>
  <definedNames>
    <definedName name="_xlnm.Print_Area" localSheetId="1">'Capacity Factor'!$B$2:$I$51</definedName>
  </definedNames>
  <calcPr calcId="162913"/>
</workbook>
</file>

<file path=xl/calcChain.xml><?xml version="1.0" encoding="utf-8"?>
<calcChain xmlns="http://schemas.openxmlformats.org/spreadsheetml/2006/main">
  <c r="G10" i="2" l="1"/>
  <c r="G11" i="2"/>
  <c r="G12" i="2"/>
  <c r="G13" i="2"/>
  <c r="G14" i="2"/>
  <c r="G15" i="2"/>
  <c r="G16" i="2"/>
  <c r="G17" i="2"/>
  <c r="G18" i="2"/>
  <c r="G9" i="2"/>
  <c r="G48" i="5"/>
  <c r="D21" i="2"/>
  <c r="C9" i="2"/>
  <c r="F9" i="2" s="1"/>
  <c r="D19" i="2"/>
  <c r="C10" i="2" l="1"/>
  <c r="F10" i="2" s="1"/>
  <c r="D9" i="2"/>
  <c r="D10" i="2" l="1"/>
  <c r="C11" i="2"/>
  <c r="F11" i="2" s="1"/>
  <c r="C12" i="2" l="1"/>
  <c r="D12" i="2" s="1"/>
  <c r="D11" i="2"/>
  <c r="C13" i="2" l="1"/>
  <c r="C14" i="2" s="1"/>
  <c r="F12" i="2"/>
  <c r="F13" i="2" l="1"/>
  <c r="D13" i="2"/>
  <c r="F14" i="2"/>
  <c r="C15" i="2"/>
  <c r="D14" i="2"/>
  <c r="D15" i="2" l="1"/>
  <c r="C16" i="2"/>
  <c r="F15" i="2"/>
  <c r="F16" i="2" l="1"/>
  <c r="D16" i="2"/>
  <c r="C17" i="2"/>
  <c r="F17" i="2" l="1"/>
  <c r="C18" i="2"/>
  <c r="D17" i="2"/>
  <c r="F18" i="2" l="1"/>
  <c r="D18" i="2"/>
  <c r="D20" i="2" s="1"/>
  <c r="D22" i="2" s="1"/>
  <c r="D23" i="2" s="1"/>
</calcChain>
</file>

<file path=xl/sharedStrings.xml><?xml version="1.0" encoding="utf-8"?>
<sst xmlns="http://schemas.openxmlformats.org/spreadsheetml/2006/main" count="55" uniqueCount="48">
  <si>
    <t>STEP 1</t>
  </si>
  <si>
    <t>Capacity Factor</t>
  </si>
  <si>
    <t>SREC Floor Price</t>
  </si>
  <si>
    <t>Interest Rate</t>
  </si>
  <si>
    <t>STEP 2</t>
  </si>
  <si>
    <t>Year</t>
  </si>
  <si>
    <t>Output (kWh)</t>
  </si>
  <si>
    <t>SREC Value</t>
  </si>
  <si>
    <t>STEP 3</t>
  </si>
  <si>
    <t xml:space="preserve"> </t>
  </si>
  <si>
    <t xml:space="preserve">   </t>
  </si>
  <si>
    <t>SREC Processing Fee</t>
  </si>
  <si>
    <t>Calculating Your Capacity Factor</t>
  </si>
  <si>
    <t>Enter the kWh and system size in shaded cells below</t>
  </si>
  <si>
    <t>* Displayed PVWatts kWh is only an example.</t>
  </si>
  <si>
    <t>Total kWh</t>
  </si>
  <si>
    <t>System Size</t>
  </si>
  <si>
    <t>Enter your capacity factor in the Loan Calculator</t>
  </si>
  <si>
    <t>Administrative Fee (per kW)</t>
  </si>
  <si>
    <t>Non-Residential Loan Calculator</t>
  </si>
  <si>
    <t>Total System Cost</t>
  </si>
  <si>
    <t>Notes:</t>
  </si>
  <si>
    <t>Instructions:</t>
  </si>
  <si>
    <t>Gross Loan Amount</t>
  </si>
  <si>
    <t>System Size (kW-dc)</t>
  </si>
  <si>
    <t>System Cost ($/W)</t>
  </si>
  <si>
    <t>Enter your system size, cost per watt, capacity factor and SREC floor price.  Please note that the interest rate is fixed and the SREC floor price can only be in multiples of $5.00.</t>
  </si>
  <si>
    <t>% of System Cost Funded</t>
  </si>
  <si>
    <t>Review the output results for each of the 10 years listed.  Output is expected to degrade by aproximately 0.5% per year.</t>
  </si>
  <si>
    <t>Review the calculator results.</t>
  </si>
  <si>
    <t xml:space="preserve">Since the sun doesn't shine 24 hours a day and since some energy is lost when converting from direct current (DC) to alternating current (AC), your system's capacity factor will typically be between 12% and 14%. </t>
  </si>
  <si>
    <t xml:space="preserve">Your system's capacity factor is the ratio of its actual output to its potential output if it were to operate at full nameplate capacity indefinitely. </t>
  </si>
  <si>
    <r>
      <t xml:space="preserve">Capacity Factor* </t>
    </r>
    <r>
      <rPr>
        <i/>
        <sz val="10"/>
        <color indexed="63"/>
        <rFont val="Calibri"/>
        <family val="2"/>
      </rPr>
      <t>(see following tab)</t>
    </r>
  </si>
  <si>
    <t>SREC Processing Fee***</t>
  </si>
  <si>
    <t>Net Loan Disbursement**</t>
  </si>
  <si>
    <t>**This calculator provides an approximation of your loan amount only.  Actual loan amounts are subject to review by PSE&amp;G Solar Loan Program staff the specifications of your system as built.</t>
  </si>
  <si>
    <t>***The SREC processing fee for non-residential projects is adjusted annually based on PSE&amp;G program cost forecasts.  The fee will be billed annually at the time of the borrower's true-up.</t>
  </si>
  <si>
    <t>* Select the Newark, NJ weather station for all PVWatts (Version 5) simulations.</t>
  </si>
  <si>
    <t xml:space="preserve">Run a PVWatts report at http://pvwatts.nrel.gov/ with your system's specifications.   </t>
  </si>
  <si>
    <t>DC to AC Size Ratio</t>
  </si>
  <si>
    <t>Inverter Efficiency</t>
  </si>
  <si>
    <t>Ground Coverage Ratio</t>
  </si>
  <si>
    <t>System Losses % (Soiling, Shading, Mismatch, Wiring, etc.)</t>
  </si>
  <si>
    <t>DC System Size (kW)</t>
  </si>
  <si>
    <t>Module Type (Standard, Premium or Thin Film)</t>
  </si>
  <si>
    <t>Array Type (Fixed Open or Roof, 1-Axis or 2-Axis Tracking)</t>
  </si>
  <si>
    <t>Array Azimuth / Orentation (degrees)</t>
  </si>
  <si>
    <t>Array Tilt / Slope (degrees)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</si>
</sst>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0.000%"/>
    <numFmt numFmtId="167" formatCode="#,###"/>
    <numFmt numFmtId="168" formatCode="&quot;$&quot;#,##0"/>
    <numFmt numFmtId="169" formatCode="#.0\ &quot;kWDC&quot;"/>
    <numFmt numFmtId="170" formatCode="#.00\ &quot;$/w&quot;"/>
    <numFmt numFmtId="171" formatCode="#,###\ &quot;kWh&quot;"/>
  </numFmts>
  <fonts count="26" x14ac:knownFonts="1">
    <font>
      <sz val="11"/>
      <color theme="1"/>
      <name val="Calibri"/>
      <family val="2"/>
      <scheme val="minor"/>
    </font>
    <font>
      <sz val="10"/>
      <color indexed="8"/>
      <name val="Calibri"/>
      <family val="2"/>
    </font>
    <font>
      <b/>
      <sz val="12"/>
      <color indexed="63"/>
      <name val="Calibri"/>
      <family val="2"/>
    </font>
    <font>
      <sz val="10"/>
      <color indexed="63"/>
      <name val="Calibri"/>
      <family val="2"/>
    </font>
    <font>
      <b/>
      <sz val="12"/>
      <color indexed="8"/>
      <name val="Calibri"/>
      <family val="2"/>
    </font>
    <font>
      <sz val="11"/>
      <color indexed="8"/>
      <name val="Calibri"/>
      <family val="2"/>
    </font>
    <font>
      <b/>
      <sz val="10"/>
      <color indexed="63"/>
      <name val="Calibri"/>
      <family val="2"/>
    </font>
    <font>
      <b/>
      <sz val="10"/>
      <color indexed="8"/>
      <name val="Calibri"/>
      <family val="2"/>
    </font>
    <font>
      <b/>
      <sz val="11"/>
      <color indexed="63"/>
      <name val="Calibri"/>
      <family val="2"/>
    </font>
    <font>
      <b/>
      <sz val="10"/>
      <name val="Calibri"/>
      <family val="2"/>
    </font>
    <font>
      <i/>
      <sz val="8"/>
      <color indexed="63"/>
      <name val="Calibri"/>
      <family val="2"/>
    </font>
    <font>
      <sz val="9"/>
      <color indexed="8"/>
      <name val="Calibri"/>
      <family val="2"/>
    </font>
    <font>
      <b/>
      <sz val="11"/>
      <color indexed="8"/>
      <name val="Calibri"/>
      <family val="2"/>
    </font>
    <font>
      <i/>
      <sz val="10"/>
      <color indexed="63"/>
      <name val="Calibri"/>
      <family val="2"/>
    </font>
    <font>
      <sz val="11"/>
      <color theme="1"/>
      <name val="Calibri"/>
      <family val="2"/>
      <scheme val="minor"/>
    </font>
    <font>
      <sz val="10"/>
      <color theme="1"/>
      <name val="Calibri"/>
      <family val="2"/>
      <scheme val="minor"/>
    </font>
    <font>
      <sz val="8"/>
      <color theme="1"/>
      <name val="Calibri"/>
      <family val="2"/>
      <scheme val="minor"/>
    </font>
    <font>
      <sz val="10"/>
      <color indexed="63"/>
      <name val="Calibri"/>
      <family val="2"/>
      <scheme val="minor"/>
    </font>
    <font>
      <b/>
      <sz val="10"/>
      <color indexed="63"/>
      <name val="Calibri"/>
      <family val="2"/>
      <scheme val="minor"/>
    </font>
    <font>
      <b/>
      <sz val="10"/>
      <color theme="1"/>
      <name val="Calibri"/>
      <family val="2"/>
      <scheme val="minor"/>
    </font>
    <font>
      <b/>
      <sz val="8"/>
      <color theme="1"/>
      <name val="Calibri"/>
      <family val="2"/>
      <scheme val="minor"/>
    </font>
    <font>
      <b/>
      <sz val="10"/>
      <name val="Calibri"/>
      <family val="2"/>
      <scheme val="minor"/>
    </font>
    <font>
      <sz val="10"/>
      <name val="Calibri"/>
      <family val="2"/>
      <scheme val="minor"/>
    </font>
    <font>
      <b/>
      <sz val="10"/>
      <color indexed="8"/>
      <name val="Calibri"/>
      <family val="2"/>
      <scheme val="minor"/>
    </font>
    <font>
      <b/>
      <sz val="10"/>
      <color indexed="63"/>
      <name val="Arial Narrow"/>
      <family val="2"/>
    </font>
    <font>
      <sz val="10"/>
      <color indexed="63"/>
      <name val="Arial Narrow"/>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s>
  <borders count="1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7">
    <xf numFmtId="0" fontId="0" fillId="0" borderId="0"/>
    <xf numFmtId="43" fontId="14" fillId="0" borderId="0" applyFont="0" applyFill="0" applyBorder="0" applyAlignment="0" applyProtection="0"/>
    <xf numFmtId="43" fontId="5" fillId="0" borderId="0" applyFont="0" applyFill="0" applyBorder="0" applyAlignment="0" applyProtection="0"/>
    <xf numFmtId="44" fontId="14" fillId="0" borderId="0" applyFont="0" applyFill="0" applyBorder="0" applyAlignment="0" applyProtection="0"/>
    <xf numFmtId="44" fontId="5"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cellStyleXfs>
  <cellXfs count="141">
    <xf numFmtId="0" fontId="0" fillId="0" borderId="0" xfId="0"/>
    <xf numFmtId="0" fontId="0" fillId="2" borderId="0" xfId="0" applyFill="1" applyAlignment="1">
      <alignment vertical="center"/>
    </xf>
    <xf numFmtId="0" fontId="1" fillId="2" borderId="0" xfId="0" applyFont="1" applyFill="1" applyAlignment="1">
      <alignment vertical="center"/>
    </xf>
    <xf numFmtId="0" fontId="0" fillId="3" borderId="0" xfId="0" applyFill="1" applyAlignment="1">
      <alignment vertical="center"/>
    </xf>
    <xf numFmtId="0" fontId="1"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horizontal="center" vertical="center"/>
    </xf>
    <xf numFmtId="0" fontId="0" fillId="3" borderId="0" xfId="0" applyFill="1" applyBorder="1" applyAlignment="1">
      <alignment vertical="center"/>
    </xf>
    <xf numFmtId="0" fontId="3" fillId="3" borderId="0" xfId="0" applyFont="1" applyFill="1" applyBorder="1" applyAlignment="1">
      <alignment vertical="center"/>
    </xf>
    <xf numFmtId="168" fontId="3" fillId="3" borderId="0" xfId="4" applyNumberFormat="1" applyFont="1" applyFill="1" applyBorder="1" applyAlignment="1">
      <alignment vertical="center"/>
    </xf>
    <xf numFmtId="0" fontId="6" fillId="3" borderId="0" xfId="0" applyFont="1" applyFill="1" applyBorder="1" applyAlignment="1">
      <alignment vertical="center"/>
    </xf>
    <xf numFmtId="168" fontId="3" fillId="3" borderId="0" xfId="0" applyNumberFormat="1" applyFont="1" applyFill="1" applyBorder="1" applyAlignment="1">
      <alignment horizontal="center" vertical="center"/>
    </xf>
    <xf numFmtId="168" fontId="9" fillId="3" borderId="0" xfId="0" applyNumberFormat="1" applyFont="1" applyFill="1" applyBorder="1" applyAlignment="1">
      <alignment horizontal="right" vertical="center"/>
    </xf>
    <xf numFmtId="0" fontId="10" fillId="3" borderId="0" xfId="0" applyFont="1" applyFill="1" applyBorder="1" applyAlignment="1">
      <alignment vertical="center"/>
    </xf>
    <xf numFmtId="41" fontId="9" fillId="3" borderId="0" xfId="0" applyNumberFormat="1" applyFont="1" applyFill="1" applyBorder="1" applyAlignment="1">
      <alignment horizontal="right" vertical="center"/>
    </xf>
    <xf numFmtId="9" fontId="9" fillId="3" borderId="0" xfId="6" applyFont="1" applyFill="1" applyBorder="1" applyAlignment="1">
      <alignment vertical="center"/>
    </xf>
    <xf numFmtId="0" fontId="12" fillId="3" borderId="0" xfId="0" applyFont="1" applyFill="1" applyAlignment="1">
      <alignment vertical="center"/>
    </xf>
    <xf numFmtId="0" fontId="15" fillId="0" borderId="0" xfId="0" applyFont="1" applyAlignment="1">
      <alignment vertical="center"/>
    </xf>
    <xf numFmtId="0" fontId="16" fillId="0" borderId="0" xfId="0" applyFont="1" applyAlignment="1">
      <alignment vertical="center"/>
    </xf>
    <xf numFmtId="0" fontId="17" fillId="5" borderId="1" xfId="0" applyFont="1" applyFill="1" applyBorder="1" applyAlignment="1">
      <alignment vertical="center"/>
    </xf>
    <xf numFmtId="0" fontId="17" fillId="5" borderId="2" xfId="0" applyFont="1" applyFill="1" applyBorder="1" applyAlignment="1">
      <alignment vertical="center"/>
    </xf>
    <xf numFmtId="0" fontId="17" fillId="5" borderId="3" xfId="0" applyFont="1" applyFill="1" applyBorder="1" applyAlignment="1">
      <alignment vertical="center"/>
    </xf>
    <xf numFmtId="0" fontId="17" fillId="5" borderId="4" xfId="0" applyFont="1" applyFill="1" applyBorder="1" applyAlignment="1">
      <alignment vertical="center"/>
    </xf>
    <xf numFmtId="0" fontId="17" fillId="5" borderId="5" xfId="0" applyFont="1" applyFill="1" applyBorder="1" applyAlignment="1">
      <alignment vertical="center"/>
    </xf>
    <xf numFmtId="0" fontId="17" fillId="5" borderId="6" xfId="0" applyFont="1" applyFill="1" applyBorder="1" applyAlignment="1">
      <alignment vertical="center"/>
    </xf>
    <xf numFmtId="0" fontId="18" fillId="5" borderId="7" xfId="0" applyFont="1" applyFill="1" applyBorder="1" applyAlignment="1">
      <alignment horizontal="center" vertical="center" wrapText="1"/>
    </xf>
    <xf numFmtId="44" fontId="17" fillId="5" borderId="8" xfId="3" applyFont="1" applyFill="1" applyBorder="1" applyAlignment="1">
      <alignment horizontal="center" vertical="center"/>
    </xf>
    <xf numFmtId="44" fontId="17" fillId="5" borderId="9" xfId="3" applyFont="1" applyFill="1" applyBorder="1" applyAlignment="1">
      <alignment horizontal="center" vertical="center"/>
    </xf>
    <xf numFmtId="44" fontId="17" fillId="5" borderId="10" xfId="3" applyFont="1" applyFill="1" applyBorder="1" applyAlignment="1">
      <alignment horizontal="center" vertical="center"/>
    </xf>
    <xf numFmtId="0" fontId="17" fillId="5" borderId="8" xfId="0" applyFont="1" applyFill="1" applyBorder="1" applyAlignment="1">
      <alignment vertical="center"/>
    </xf>
    <xf numFmtId="0" fontId="17" fillId="5" borderId="9" xfId="0" applyFont="1" applyFill="1" applyBorder="1" applyAlignment="1">
      <alignment vertical="center"/>
    </xf>
    <xf numFmtId="44" fontId="17" fillId="5" borderId="9" xfId="3" applyFont="1" applyFill="1" applyBorder="1" applyAlignment="1">
      <alignment vertical="center"/>
    </xf>
    <xf numFmtId="0" fontId="17" fillId="5" borderId="10" xfId="0" applyFont="1" applyFill="1" applyBorder="1" applyAlignment="1">
      <alignment vertical="center"/>
    </xf>
    <xf numFmtId="0" fontId="19" fillId="0" borderId="0" xfId="0" applyFont="1" applyAlignment="1">
      <alignment vertical="center"/>
    </xf>
    <xf numFmtId="44" fontId="19" fillId="0" borderId="0" xfId="0" applyNumberFormat="1" applyFont="1" applyAlignment="1">
      <alignment vertical="center"/>
    </xf>
    <xf numFmtId="0" fontId="20" fillId="0" borderId="0" xfId="0" applyFont="1" applyAlignment="1">
      <alignment vertical="center"/>
    </xf>
    <xf numFmtId="43" fontId="21" fillId="6" borderId="8" xfId="1" applyNumberFormat="1" applyFont="1" applyFill="1" applyBorder="1" applyAlignment="1">
      <alignment vertical="center"/>
    </xf>
    <xf numFmtId="44" fontId="21" fillId="6" borderId="9" xfId="3" applyFont="1" applyFill="1" applyBorder="1" applyAlignment="1">
      <alignment vertical="center"/>
    </xf>
    <xf numFmtId="164" fontId="21" fillId="6" borderId="9" xfId="0" applyNumberFormat="1" applyFont="1" applyFill="1" applyBorder="1" applyAlignment="1">
      <alignment vertical="center"/>
    </xf>
    <xf numFmtId="165" fontId="21" fillId="6" borderId="9" xfId="3" applyNumberFormat="1" applyFont="1" applyFill="1" applyBorder="1" applyAlignment="1">
      <alignment vertical="center"/>
    </xf>
    <xf numFmtId="166" fontId="22" fillId="5" borderId="10" xfId="0" applyNumberFormat="1" applyFont="1" applyFill="1" applyBorder="1" applyAlignment="1">
      <alignment vertical="center"/>
    </xf>
    <xf numFmtId="0" fontId="18" fillId="5" borderId="7" xfId="0" applyFont="1" applyFill="1" applyBorder="1" applyAlignment="1">
      <alignment horizontal="center" vertical="center"/>
    </xf>
    <xf numFmtId="0" fontId="18" fillId="5" borderId="7" xfId="0" applyFont="1" applyFill="1" applyBorder="1" applyAlignment="1">
      <alignment vertical="center" wrapText="1"/>
    </xf>
    <xf numFmtId="0" fontId="17" fillId="5" borderId="0" xfId="0" applyFont="1" applyFill="1" applyBorder="1" applyAlignment="1">
      <alignment horizontal="left" vertical="center"/>
    </xf>
    <xf numFmtId="167" fontId="17" fillId="5" borderId="8" xfId="1" applyNumberFormat="1" applyFont="1" applyFill="1" applyBorder="1" applyAlignment="1">
      <alignment horizontal="center" vertical="center"/>
    </xf>
    <xf numFmtId="167" fontId="17" fillId="5" borderId="9" xfId="1" applyNumberFormat="1" applyFont="1" applyFill="1" applyBorder="1" applyAlignment="1">
      <alignment horizontal="center" vertical="center"/>
    </xf>
    <xf numFmtId="0" fontId="15" fillId="0" borderId="0" xfId="0" applyFont="1" applyBorder="1" applyAlignment="1">
      <alignment vertical="center"/>
    </xf>
    <xf numFmtId="167" fontId="17" fillId="5" borderId="10" xfId="1" applyNumberFormat="1" applyFont="1" applyFill="1" applyBorder="1" applyAlignment="1">
      <alignment horizontal="center" vertical="center"/>
    </xf>
    <xf numFmtId="165" fontId="22" fillId="5" borderId="8" xfId="3" applyNumberFormat="1" applyFont="1" applyFill="1" applyBorder="1" applyAlignment="1">
      <alignment horizontal="right" vertical="center"/>
    </xf>
    <xf numFmtId="165" fontId="21" fillId="5" borderId="9" xfId="3" applyNumberFormat="1" applyFont="1" applyFill="1" applyBorder="1" applyAlignment="1">
      <alignment horizontal="right" vertical="center"/>
    </xf>
    <xf numFmtId="165" fontId="22" fillId="5" borderId="9" xfId="3" applyNumberFormat="1" applyFont="1" applyFill="1" applyBorder="1" applyAlignment="1">
      <alignment horizontal="right" vertical="center"/>
    </xf>
    <xf numFmtId="9" fontId="22" fillId="5" borderId="10" xfId="5" applyFont="1" applyFill="1" applyBorder="1" applyAlignment="1">
      <alignment vertical="center"/>
    </xf>
    <xf numFmtId="0" fontId="0" fillId="3" borderId="1" xfId="0" applyFill="1" applyBorder="1" applyAlignment="1">
      <alignment vertical="center"/>
    </xf>
    <xf numFmtId="0" fontId="0" fillId="3" borderId="3" xfId="0" applyFill="1" applyBorder="1" applyAlignment="1">
      <alignment vertical="center"/>
    </xf>
    <xf numFmtId="0" fontId="0" fillId="3" borderId="5" xfId="0" applyFill="1" applyBorder="1" applyAlignment="1">
      <alignment vertical="center"/>
    </xf>
    <xf numFmtId="0" fontId="3" fillId="3" borderId="11" xfId="0" applyFont="1" applyFill="1" applyBorder="1" applyAlignment="1">
      <alignment vertical="center"/>
    </xf>
    <xf numFmtId="0" fontId="7" fillId="3" borderId="6" xfId="0" applyFont="1" applyFill="1" applyBorder="1" applyAlignment="1">
      <alignment vertical="center"/>
    </xf>
    <xf numFmtId="0" fontId="1" fillId="3" borderId="2" xfId="0" applyFont="1" applyFill="1" applyBorder="1" applyAlignment="1">
      <alignment horizontal="left" vertical="center" wrapText="1"/>
    </xf>
    <xf numFmtId="0" fontId="0" fillId="3" borderId="12" xfId="0" applyFill="1" applyBorder="1" applyAlignment="1">
      <alignment vertical="center"/>
    </xf>
    <xf numFmtId="0" fontId="6" fillId="3" borderId="12" xfId="0" applyFont="1" applyFill="1" applyBorder="1" applyAlignment="1">
      <alignment vertical="center"/>
    </xf>
    <xf numFmtId="0" fontId="3" fillId="3" borderId="13" xfId="0" applyFont="1" applyFill="1" applyBorder="1" applyAlignment="1">
      <alignment vertical="center"/>
    </xf>
    <xf numFmtId="0" fontId="1" fillId="3" borderId="14" xfId="0" applyFont="1" applyFill="1" applyBorder="1" applyAlignment="1">
      <alignment vertical="center"/>
    </xf>
    <xf numFmtId="169" fontId="1" fillId="3" borderId="4" xfId="0" applyNumberFormat="1" applyFont="1" applyFill="1" applyBorder="1" applyAlignment="1">
      <alignment vertical="center"/>
    </xf>
    <xf numFmtId="170" fontId="1" fillId="3" borderId="6" xfId="0" applyNumberFormat="1" applyFont="1" applyFill="1" applyBorder="1" applyAlignment="1">
      <alignment vertical="center"/>
    </xf>
    <xf numFmtId="170" fontId="1" fillId="3" borderId="2" xfId="0" applyNumberFormat="1" applyFont="1" applyFill="1" applyBorder="1" applyAlignment="1">
      <alignment vertical="center"/>
    </xf>
    <xf numFmtId="170" fontId="1" fillId="3" borderId="4" xfId="0" applyNumberFormat="1" applyFont="1" applyFill="1" applyBorder="1" applyAlignment="1">
      <alignment vertical="center"/>
    </xf>
    <xf numFmtId="9" fontId="1" fillId="3" borderId="6" xfId="0" applyNumberFormat="1" applyFont="1" applyFill="1" applyBorder="1" applyAlignment="1">
      <alignment vertical="center"/>
    </xf>
    <xf numFmtId="0" fontId="6" fillId="3" borderId="11" xfId="0" applyFont="1" applyFill="1" applyBorder="1" applyAlignment="1">
      <alignment vertical="center"/>
    </xf>
    <xf numFmtId="0" fontId="8" fillId="3" borderId="11" xfId="0" applyNumberFormat="1" applyFont="1" applyFill="1" applyBorder="1" applyAlignment="1">
      <alignment vertical="center" wrapText="1"/>
    </xf>
    <xf numFmtId="168" fontId="1" fillId="3" borderId="2" xfId="0" applyNumberFormat="1" applyFont="1" applyFill="1" applyBorder="1" applyAlignment="1">
      <alignment vertical="center"/>
    </xf>
    <xf numFmtId="168" fontId="1" fillId="3" borderId="4" xfId="0" applyNumberFormat="1" applyFont="1" applyFill="1" applyBorder="1" applyAlignment="1">
      <alignment vertical="center"/>
    </xf>
    <xf numFmtId="0" fontId="6" fillId="3" borderId="15" xfId="0" applyFont="1" applyFill="1" applyBorder="1" applyAlignment="1">
      <alignment vertical="center"/>
    </xf>
    <xf numFmtId="0" fontId="3" fillId="3" borderId="15" xfId="0" applyFont="1" applyFill="1" applyBorder="1" applyAlignment="1">
      <alignment horizontal="left" vertical="center"/>
    </xf>
    <xf numFmtId="167" fontId="3" fillId="3" borderId="15" xfId="2" applyNumberFormat="1" applyFont="1" applyFill="1" applyBorder="1" applyAlignment="1">
      <alignment horizontal="center" vertical="center"/>
    </xf>
    <xf numFmtId="168" fontId="3" fillId="3" borderId="15" xfId="0" applyNumberFormat="1" applyFont="1" applyFill="1" applyBorder="1" applyAlignment="1">
      <alignment horizontal="center" vertical="center"/>
    </xf>
    <xf numFmtId="168" fontId="1" fillId="3" borderId="6" xfId="0" applyNumberFormat="1" applyFont="1" applyFill="1" applyBorder="1" applyAlignment="1">
      <alignment vertical="center"/>
    </xf>
    <xf numFmtId="0" fontId="1" fillId="3" borderId="2" xfId="0" applyFont="1" applyFill="1" applyBorder="1" applyAlignment="1">
      <alignment vertical="center"/>
    </xf>
    <xf numFmtId="0" fontId="1" fillId="3" borderId="4" xfId="0" applyFont="1" applyFill="1" applyBorder="1" applyAlignment="1">
      <alignment vertical="center"/>
    </xf>
    <xf numFmtId="6" fontId="1" fillId="3" borderId="4" xfId="0" applyNumberFormat="1" applyFont="1" applyFill="1" applyBorder="1" applyAlignment="1">
      <alignment vertical="center"/>
    </xf>
    <xf numFmtId="168" fontId="1" fillId="3" borderId="4" xfId="4" applyNumberFormat="1" applyFont="1" applyFill="1" applyBorder="1" applyAlignment="1">
      <alignment vertical="center"/>
    </xf>
    <xf numFmtId="9" fontId="1" fillId="3" borderId="4" xfId="6" applyFont="1" applyFill="1" applyBorder="1" applyAlignment="1">
      <alignment vertical="center"/>
    </xf>
    <xf numFmtId="0" fontId="6" fillId="3" borderId="13" xfId="0" applyFont="1" applyFill="1" applyBorder="1" applyAlignment="1">
      <alignment vertical="center"/>
    </xf>
    <xf numFmtId="0" fontId="0" fillId="3" borderId="14" xfId="0" applyFill="1" applyBorder="1" applyAlignment="1">
      <alignment vertical="center"/>
    </xf>
    <xf numFmtId="164" fontId="9" fillId="3" borderId="13" xfId="6" applyNumberFormat="1" applyFont="1" applyFill="1" applyBorder="1" applyAlignment="1">
      <alignment horizontal="right" vertical="center"/>
    </xf>
    <xf numFmtId="171" fontId="9" fillId="4" borderId="7" xfId="0" applyNumberFormat="1" applyFont="1" applyFill="1" applyBorder="1" applyAlignment="1">
      <alignment horizontal="center" vertical="center"/>
    </xf>
    <xf numFmtId="169" fontId="9" fillId="4" borderId="7" xfId="0" applyNumberFormat="1" applyFont="1" applyFill="1" applyBorder="1" applyAlignment="1">
      <alignment horizontal="center" vertical="center"/>
    </xf>
    <xf numFmtId="164" fontId="9" fillId="3" borderId="7" xfId="6" applyNumberFormat="1" applyFont="1" applyFill="1" applyBorder="1" applyAlignment="1">
      <alignment horizontal="center" vertical="center"/>
    </xf>
    <xf numFmtId="44" fontId="15" fillId="0" borderId="9" xfId="3" applyNumberFormat="1" applyFont="1" applyBorder="1" applyAlignment="1">
      <alignment vertical="center"/>
    </xf>
    <xf numFmtId="44" fontId="15" fillId="0" borderId="8" xfId="3" applyNumberFormat="1" applyFont="1" applyBorder="1" applyAlignment="1">
      <alignment vertical="center"/>
    </xf>
    <xf numFmtId="44" fontId="15" fillId="0" borderId="10" xfId="3" applyNumberFormat="1" applyFont="1" applyBorder="1" applyAlignment="1">
      <alignment vertical="center"/>
    </xf>
    <xf numFmtId="0" fontId="19" fillId="0" borderId="8" xfId="0" applyFont="1" applyBorder="1" applyAlignment="1">
      <alignment horizontal="center" vertical="center"/>
    </xf>
    <xf numFmtId="165" fontId="21" fillId="7" borderId="7" xfId="3" applyNumberFormat="1" applyFont="1" applyFill="1" applyBorder="1" applyAlignment="1">
      <alignment horizontal="right" vertical="center"/>
    </xf>
    <xf numFmtId="44" fontId="21" fillId="0" borderId="0" xfId="3" applyNumberFormat="1" applyFont="1" applyFill="1" applyBorder="1" applyAlignment="1">
      <alignment vertical="center"/>
    </xf>
    <xf numFmtId="0" fontId="23" fillId="0" borderId="0" xfId="0" applyFont="1" applyFill="1" applyBorder="1" applyAlignment="1">
      <alignment horizontal="center" vertical="center"/>
    </xf>
    <xf numFmtId="43" fontId="21" fillId="0" borderId="0" xfId="1" applyNumberFormat="1" applyFont="1" applyFill="1" applyBorder="1" applyAlignment="1">
      <alignment vertical="center"/>
    </xf>
    <xf numFmtId="44" fontId="21" fillId="0" borderId="0" xfId="3" applyFont="1" applyFill="1" applyBorder="1" applyAlignment="1">
      <alignment vertical="center"/>
    </xf>
    <xf numFmtId="164" fontId="21" fillId="0" borderId="0" xfId="0" applyNumberFormat="1" applyFont="1" applyFill="1" applyBorder="1" applyAlignment="1">
      <alignment vertical="center"/>
    </xf>
    <xf numFmtId="165" fontId="21" fillId="0" borderId="0" xfId="3" applyNumberFormat="1" applyFont="1" applyFill="1" applyBorder="1" applyAlignment="1">
      <alignment vertical="center"/>
    </xf>
    <xf numFmtId="166" fontId="22" fillId="0" borderId="0" xfId="0" applyNumberFormat="1" applyFont="1" applyFill="1" applyBorder="1" applyAlignment="1">
      <alignment vertical="center"/>
    </xf>
    <xf numFmtId="165" fontId="22" fillId="0" borderId="0" xfId="3" applyNumberFormat="1" applyFont="1" applyFill="1" applyBorder="1" applyAlignment="1">
      <alignment horizontal="right" vertical="center"/>
    </xf>
    <xf numFmtId="165" fontId="21" fillId="0" borderId="0" xfId="3" applyNumberFormat="1" applyFont="1" applyFill="1" applyBorder="1" applyAlignment="1">
      <alignment horizontal="right" vertical="center"/>
    </xf>
    <xf numFmtId="9" fontId="22" fillId="0" borderId="0" xfId="5" applyFont="1" applyFill="1" applyBorder="1" applyAlignment="1">
      <alignment vertical="center"/>
    </xf>
    <xf numFmtId="0" fontId="18" fillId="0" borderId="0" xfId="0" applyFont="1" applyFill="1" applyBorder="1" applyAlignment="1">
      <alignment horizontal="center" vertical="center" wrapText="1"/>
    </xf>
    <xf numFmtId="44" fontId="17" fillId="0" borderId="0" xfId="3" applyFont="1" applyFill="1" applyBorder="1" applyAlignment="1">
      <alignment horizontal="center" vertical="center"/>
    </xf>
    <xf numFmtId="0" fontId="15" fillId="0" borderId="0" xfId="0" applyFont="1" applyFill="1" applyBorder="1" applyAlignment="1">
      <alignment vertical="center"/>
    </xf>
    <xf numFmtId="44" fontId="19" fillId="0" borderId="0" xfId="0" applyNumberFormat="1" applyFont="1" applyBorder="1" applyAlignment="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0" xfId="0" quotePrefix="1" applyFont="1" applyAlignment="1">
      <alignment vertical="center"/>
    </xf>
    <xf numFmtId="44" fontId="22" fillId="0" borderId="9" xfId="3" applyNumberFormat="1" applyFont="1" applyFill="1" applyBorder="1" applyAlignment="1">
      <alignment vertical="center"/>
    </xf>
    <xf numFmtId="0" fontId="24" fillId="3" borderId="0" xfId="0" applyFont="1" applyFill="1" applyBorder="1" applyAlignment="1">
      <alignment vertical="center"/>
    </xf>
    <xf numFmtId="0" fontId="25" fillId="3" borderId="0" xfId="0" applyFont="1" applyFill="1" applyBorder="1" applyAlignment="1">
      <alignment horizontal="left" vertical="center"/>
    </xf>
    <xf numFmtId="167" fontId="25" fillId="3" borderId="0" xfId="2" applyNumberFormat="1" applyFont="1" applyFill="1" applyBorder="1" applyAlignment="1">
      <alignment horizontal="center" vertical="center"/>
    </xf>
    <xf numFmtId="0" fontId="15" fillId="0" borderId="0" xfId="0" quotePrefix="1" applyFont="1" applyAlignment="1">
      <alignment horizontal="left" vertical="center"/>
    </xf>
    <xf numFmtId="0" fontId="15" fillId="0" borderId="0" xfId="0" applyFont="1" applyAlignment="1">
      <alignment horizontal="left" vertical="center"/>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23" fillId="7" borderId="14"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5" borderId="10" xfId="0" applyFont="1" applyFill="1" applyBorder="1" applyAlignment="1">
      <alignment horizontal="center" vertical="center"/>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11" fillId="3" borderId="0" xfId="0" applyFont="1" applyFill="1" applyAlignment="1">
      <alignment horizontal="left" vertical="center" wrapText="1"/>
    </xf>
    <xf numFmtId="0" fontId="2" fillId="3" borderId="0" xfId="0" applyFont="1" applyFill="1" applyAlignment="1">
      <alignment horizontal="center" vertical="center"/>
    </xf>
    <xf numFmtId="0" fontId="6" fillId="3" borderId="11"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 xfId="0" applyNumberFormat="1" applyFont="1" applyFill="1" applyBorder="1" applyAlignment="1">
      <alignment horizontal="center" vertical="center" wrapText="1"/>
    </xf>
    <xf numFmtId="0" fontId="6" fillId="3" borderId="11" xfId="0" applyNumberFormat="1" applyFont="1" applyFill="1" applyBorder="1" applyAlignment="1">
      <alignment horizontal="center" vertical="center" wrapText="1"/>
    </xf>
    <xf numFmtId="0" fontId="6" fillId="3" borderId="5" xfId="0" applyNumberFormat="1" applyFont="1" applyFill="1" applyBorder="1" applyAlignment="1">
      <alignment horizontal="center" vertical="center" wrapText="1"/>
    </xf>
    <xf numFmtId="0" fontId="6" fillId="3" borderId="15" xfId="0" applyNumberFormat="1" applyFont="1" applyFill="1" applyBorder="1" applyAlignment="1">
      <alignment horizontal="center" vertical="center" wrapText="1"/>
    </xf>
    <xf numFmtId="0" fontId="1" fillId="0" borderId="13" xfId="0" applyFont="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4" xfId="0" applyFont="1" applyFill="1" applyBorder="1" applyAlignment="1">
      <alignment horizontal="center" vertical="center"/>
    </xf>
  </cellXfs>
  <cellStyles count="7">
    <cellStyle name="Comma" xfId="1" builtinId="3"/>
    <cellStyle name="Comma 2" xfId="2"/>
    <cellStyle name="Currency" xfId="3" builtinId="4"/>
    <cellStyle name="Currency 2" xfId="4"/>
    <cellStyle name="Normal" xfId="0" builtinId="0"/>
    <cellStyle name="Percent" xfId="5" builtinId="5"/>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299034</xdr:colOff>
      <xdr:row>27</xdr:row>
      <xdr:rowOff>187070</xdr:rowOff>
    </xdr:from>
    <xdr:to>
      <xdr:col>7</xdr:col>
      <xdr:colOff>91109</xdr:colOff>
      <xdr:row>40</xdr:row>
      <xdr:rowOff>49697</xdr:rowOff>
    </xdr:to>
    <xdr:pic>
      <xdr:nvPicPr>
        <xdr:cNvPr id="3" name="Picture 2"/>
        <xdr:cNvPicPr>
          <a:picLocks noChangeAspect="1"/>
        </xdr:cNvPicPr>
      </xdr:nvPicPr>
      <xdr:blipFill>
        <a:blip xmlns:r="http://schemas.openxmlformats.org/officeDocument/2006/relationships" r:embed="rId1"/>
        <a:stretch>
          <a:fillRect/>
        </a:stretch>
      </xdr:blipFill>
      <xdr:spPr>
        <a:xfrm>
          <a:off x="613773" y="5073809"/>
          <a:ext cx="3320466" cy="2297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workbookViewId="0">
      <selection sqref="A1:D1"/>
    </sheetView>
  </sheetViews>
  <sheetFormatPr defaultRowHeight="11.25" x14ac:dyDescent="0.25"/>
  <cols>
    <col min="1" max="1" width="11.42578125" style="18" customWidth="1"/>
    <col min="2" max="2" width="25.7109375" style="18" customWidth="1"/>
    <col min="3" max="3" width="11" style="18" customWidth="1"/>
    <col min="4" max="4" width="12.28515625" style="18" bestFit="1" customWidth="1"/>
    <col min="5" max="5" width="8.85546875" style="18" customWidth="1"/>
    <col min="6" max="6" width="19.42578125" style="18" customWidth="1"/>
    <col min="7" max="16384" width="9.140625" style="18"/>
  </cols>
  <sheetData>
    <row r="1" spans="1:13" ht="24.75" customHeight="1" thickBot="1" x14ac:dyDescent="0.3">
      <c r="A1" s="116" t="s">
        <v>19</v>
      </c>
      <c r="B1" s="117"/>
      <c r="C1" s="117"/>
      <c r="D1" s="118"/>
      <c r="E1" s="93"/>
      <c r="F1" s="17"/>
      <c r="G1" s="17"/>
      <c r="H1" s="17"/>
      <c r="I1" s="17"/>
      <c r="J1" s="17"/>
      <c r="K1" s="17"/>
      <c r="L1" s="17"/>
      <c r="M1" s="17"/>
    </row>
    <row r="2" spans="1:13" ht="12.75" x14ac:dyDescent="0.25">
      <c r="A2" s="119" t="s">
        <v>0</v>
      </c>
      <c r="B2" s="19" t="s">
        <v>24</v>
      </c>
      <c r="C2" s="20"/>
      <c r="D2" s="36">
        <v>100</v>
      </c>
      <c r="E2" s="94"/>
      <c r="F2" s="17"/>
      <c r="G2" s="17"/>
      <c r="H2" s="17"/>
      <c r="I2" s="17"/>
      <c r="J2" s="17"/>
      <c r="K2" s="17"/>
      <c r="L2" s="17"/>
      <c r="M2" s="17"/>
    </row>
    <row r="3" spans="1:13" ht="15" customHeight="1" x14ac:dyDescent="0.25">
      <c r="A3" s="120"/>
      <c r="B3" s="21" t="s">
        <v>25</v>
      </c>
      <c r="C3" s="22"/>
      <c r="D3" s="37">
        <v>2.5</v>
      </c>
      <c r="E3" s="95"/>
      <c r="F3" s="17"/>
      <c r="G3" s="17"/>
      <c r="H3" s="17"/>
      <c r="I3" s="17"/>
      <c r="J3" s="17"/>
      <c r="K3" s="17"/>
      <c r="L3" s="17"/>
      <c r="M3" s="17"/>
    </row>
    <row r="4" spans="1:13" ht="15" customHeight="1" x14ac:dyDescent="0.25">
      <c r="A4" s="120"/>
      <c r="B4" s="21" t="s">
        <v>32</v>
      </c>
      <c r="C4" s="22"/>
      <c r="D4" s="38">
        <v>0.14000000000000001</v>
      </c>
      <c r="E4" s="96"/>
      <c r="F4" s="17"/>
      <c r="G4" s="17"/>
      <c r="H4" s="17"/>
      <c r="I4" s="17"/>
      <c r="J4" s="17"/>
      <c r="K4" s="17"/>
      <c r="L4" s="17"/>
      <c r="M4" s="17"/>
    </row>
    <row r="5" spans="1:13" ht="15" customHeight="1" x14ac:dyDescent="0.25">
      <c r="A5" s="120"/>
      <c r="B5" s="21" t="s">
        <v>2</v>
      </c>
      <c r="C5" s="22"/>
      <c r="D5" s="39">
        <v>200</v>
      </c>
      <c r="E5" s="97"/>
      <c r="F5" s="17"/>
      <c r="G5" s="17"/>
      <c r="H5" s="17"/>
      <c r="I5" s="17"/>
      <c r="J5" s="17"/>
      <c r="K5" s="17"/>
      <c r="L5" s="17"/>
      <c r="M5" s="17"/>
    </row>
    <row r="6" spans="1:13" ht="15" customHeight="1" x14ac:dyDescent="0.25">
      <c r="A6" s="120"/>
      <c r="B6" s="21" t="s">
        <v>11</v>
      </c>
      <c r="C6" s="22"/>
      <c r="D6" s="110">
        <v>16.11</v>
      </c>
      <c r="E6" s="92"/>
      <c r="F6" s="17"/>
      <c r="G6" s="17"/>
      <c r="H6" s="17"/>
      <c r="I6" s="17"/>
      <c r="J6" s="17"/>
      <c r="K6" s="17"/>
      <c r="L6" s="17"/>
      <c r="M6" s="17"/>
    </row>
    <row r="7" spans="1:13" ht="15.75" customHeight="1" thickBot="1" x14ac:dyDescent="0.3">
      <c r="A7" s="121"/>
      <c r="B7" s="23" t="s">
        <v>3</v>
      </c>
      <c r="C7" s="24"/>
      <c r="D7" s="40">
        <v>0.11179</v>
      </c>
      <c r="E7" s="98"/>
      <c r="F7" s="17"/>
      <c r="G7" s="17"/>
      <c r="H7" s="17"/>
      <c r="I7" s="17"/>
      <c r="J7" s="17"/>
      <c r="K7" s="17"/>
      <c r="L7" s="17"/>
      <c r="M7" s="17"/>
    </row>
    <row r="8" spans="1:13" ht="26.25" thickBot="1" x14ac:dyDescent="0.3">
      <c r="A8" s="41" t="s">
        <v>4</v>
      </c>
      <c r="B8" s="42" t="s">
        <v>5</v>
      </c>
      <c r="C8" s="25" t="s">
        <v>6</v>
      </c>
      <c r="D8" s="25" t="s">
        <v>7</v>
      </c>
      <c r="E8" s="102"/>
      <c r="F8" s="90" t="s">
        <v>33</v>
      </c>
      <c r="G8" s="90" t="s">
        <v>5</v>
      </c>
      <c r="H8" s="17"/>
      <c r="I8" s="17"/>
      <c r="J8" s="17"/>
      <c r="K8" s="17"/>
      <c r="L8" s="17"/>
      <c r="M8" s="17"/>
    </row>
    <row r="9" spans="1:13" ht="12.75" x14ac:dyDescent="0.25">
      <c r="A9" s="119"/>
      <c r="B9" s="43">
        <v>1</v>
      </c>
      <c r="C9" s="44">
        <f>D2*8760*D4</f>
        <v>122640.00000000001</v>
      </c>
      <c r="D9" s="26">
        <f t="shared" ref="D9:D18" si="0">C9*$D$5/1000</f>
        <v>24528.000000000004</v>
      </c>
      <c r="E9" s="103"/>
      <c r="F9" s="88">
        <f>(C9/1000)*(-$D$6)</f>
        <v>-1975.7304000000001</v>
      </c>
      <c r="G9" s="106">
        <f>B9</f>
        <v>1</v>
      </c>
      <c r="H9" s="17"/>
      <c r="I9" s="17"/>
      <c r="J9" s="17"/>
      <c r="K9" s="17"/>
      <c r="L9" s="17"/>
      <c r="M9" s="17"/>
    </row>
    <row r="10" spans="1:13" ht="15" customHeight="1" x14ac:dyDescent="0.25">
      <c r="A10" s="120"/>
      <c r="B10" s="43">
        <v>2</v>
      </c>
      <c r="C10" s="45">
        <f t="shared" ref="C10:C18" si="1">C9*(1-0.5%)</f>
        <v>122026.80000000002</v>
      </c>
      <c r="D10" s="27">
        <f t="shared" si="0"/>
        <v>24405.360000000004</v>
      </c>
      <c r="E10" s="103"/>
      <c r="F10" s="87">
        <f t="shared" ref="F10:F18" si="2">(C10/1000)*(-$D$6)</f>
        <v>-1965.8517480000003</v>
      </c>
      <c r="G10" s="107">
        <f t="shared" ref="G10:G18" si="3">B10</f>
        <v>2</v>
      </c>
      <c r="H10" s="17"/>
      <c r="I10" s="17"/>
      <c r="J10" s="17"/>
      <c r="K10" s="17"/>
      <c r="L10" s="17"/>
      <c r="M10" s="17"/>
    </row>
    <row r="11" spans="1:13" ht="15" customHeight="1" x14ac:dyDescent="0.25">
      <c r="A11" s="120"/>
      <c r="B11" s="43">
        <v>3</v>
      </c>
      <c r="C11" s="45">
        <f t="shared" si="1"/>
        <v>121416.66600000001</v>
      </c>
      <c r="D11" s="27">
        <f t="shared" si="0"/>
        <v>24283.333200000005</v>
      </c>
      <c r="E11" s="103"/>
      <c r="F11" s="87">
        <f t="shared" si="2"/>
        <v>-1956.0224892599999</v>
      </c>
      <c r="G11" s="107">
        <f t="shared" si="3"/>
        <v>3</v>
      </c>
      <c r="H11" s="17"/>
      <c r="I11" s="17"/>
      <c r="J11" s="17"/>
      <c r="K11" s="17"/>
      <c r="L11" s="17"/>
      <c r="M11" s="17"/>
    </row>
    <row r="12" spans="1:13" ht="15" customHeight="1" x14ac:dyDescent="0.25">
      <c r="A12" s="120"/>
      <c r="B12" s="43">
        <v>4</v>
      </c>
      <c r="C12" s="45">
        <f t="shared" si="1"/>
        <v>120809.58267000002</v>
      </c>
      <c r="D12" s="27">
        <f t="shared" si="0"/>
        <v>24161.916534000004</v>
      </c>
      <c r="E12" s="103"/>
      <c r="F12" s="87">
        <f t="shared" si="2"/>
        <v>-1946.2423768137</v>
      </c>
      <c r="G12" s="107">
        <f t="shared" si="3"/>
        <v>4</v>
      </c>
      <c r="H12" s="46"/>
      <c r="I12" s="17"/>
      <c r="J12" s="17"/>
      <c r="K12" s="17"/>
      <c r="L12" s="17"/>
      <c r="M12" s="17"/>
    </row>
    <row r="13" spans="1:13" ht="15" customHeight="1" x14ac:dyDescent="0.25">
      <c r="A13" s="120"/>
      <c r="B13" s="43">
        <v>5</v>
      </c>
      <c r="C13" s="45">
        <f t="shared" si="1"/>
        <v>120205.53475665001</v>
      </c>
      <c r="D13" s="27">
        <f t="shared" si="0"/>
        <v>24041.106951330003</v>
      </c>
      <c r="E13" s="103"/>
      <c r="F13" s="87">
        <f t="shared" si="2"/>
        <v>-1936.5111649296316</v>
      </c>
      <c r="G13" s="107">
        <f t="shared" si="3"/>
        <v>5</v>
      </c>
      <c r="H13" s="17"/>
      <c r="I13" s="17"/>
      <c r="J13" s="17"/>
      <c r="K13" s="17"/>
      <c r="L13" s="17"/>
      <c r="M13" s="17"/>
    </row>
    <row r="14" spans="1:13" ht="15" customHeight="1" x14ac:dyDescent="0.25">
      <c r="A14" s="120"/>
      <c r="B14" s="43">
        <v>6</v>
      </c>
      <c r="C14" s="45">
        <f t="shared" si="1"/>
        <v>119604.50708286677</v>
      </c>
      <c r="D14" s="27">
        <f t="shared" si="0"/>
        <v>23920.901416573353</v>
      </c>
      <c r="E14" s="103"/>
      <c r="F14" s="87">
        <f t="shared" si="2"/>
        <v>-1926.8286091049833</v>
      </c>
      <c r="G14" s="107">
        <f t="shared" si="3"/>
        <v>6</v>
      </c>
      <c r="H14" s="17"/>
      <c r="I14" s="17"/>
      <c r="J14" s="17"/>
      <c r="K14" s="17"/>
      <c r="L14" s="17"/>
      <c r="M14" s="17"/>
    </row>
    <row r="15" spans="1:13" ht="15" customHeight="1" x14ac:dyDescent="0.25">
      <c r="A15" s="120"/>
      <c r="B15" s="43">
        <v>7</v>
      </c>
      <c r="C15" s="45">
        <f t="shared" si="1"/>
        <v>119006.48454745243</v>
      </c>
      <c r="D15" s="27">
        <f t="shared" si="0"/>
        <v>23801.296909490487</v>
      </c>
      <c r="E15" s="103"/>
      <c r="F15" s="87">
        <f t="shared" si="2"/>
        <v>-1917.1944660594586</v>
      </c>
      <c r="G15" s="107">
        <f t="shared" si="3"/>
        <v>7</v>
      </c>
      <c r="H15" s="17"/>
      <c r="I15" s="17"/>
      <c r="J15" s="17"/>
      <c r="K15" s="17"/>
      <c r="L15" s="17"/>
      <c r="M15" s="17"/>
    </row>
    <row r="16" spans="1:13" ht="15" customHeight="1" x14ac:dyDescent="0.25">
      <c r="A16" s="120"/>
      <c r="B16" s="43">
        <v>8</v>
      </c>
      <c r="C16" s="45">
        <f t="shared" si="1"/>
        <v>118411.45212471517</v>
      </c>
      <c r="D16" s="27">
        <f t="shared" si="0"/>
        <v>23682.290424943032</v>
      </c>
      <c r="E16" s="103"/>
      <c r="F16" s="87">
        <f t="shared" si="2"/>
        <v>-1907.6084937291614</v>
      </c>
      <c r="G16" s="107">
        <f t="shared" si="3"/>
        <v>8</v>
      </c>
      <c r="H16" s="17"/>
      <c r="I16" s="17"/>
      <c r="J16" s="17"/>
      <c r="K16" s="17"/>
      <c r="L16" s="17"/>
      <c r="M16" s="17"/>
    </row>
    <row r="17" spans="1:13" ht="15" customHeight="1" x14ac:dyDescent="0.25">
      <c r="A17" s="120"/>
      <c r="B17" s="43">
        <v>9</v>
      </c>
      <c r="C17" s="45">
        <f t="shared" si="1"/>
        <v>117819.39486409159</v>
      </c>
      <c r="D17" s="27">
        <f t="shared" si="0"/>
        <v>23563.878972818318</v>
      </c>
      <c r="E17" s="103"/>
      <c r="F17" s="87">
        <f t="shared" si="2"/>
        <v>-1898.0704512605155</v>
      </c>
      <c r="G17" s="107">
        <f t="shared" si="3"/>
        <v>9</v>
      </c>
      <c r="H17" s="17"/>
      <c r="I17" s="17"/>
      <c r="J17" s="17"/>
      <c r="K17" s="17"/>
      <c r="L17" s="17"/>
      <c r="M17" s="17"/>
    </row>
    <row r="18" spans="1:13" ht="15.75" customHeight="1" thickBot="1" x14ac:dyDescent="0.3">
      <c r="A18" s="121"/>
      <c r="B18" s="43">
        <v>10</v>
      </c>
      <c r="C18" s="47">
        <f t="shared" si="1"/>
        <v>117230.29788977113</v>
      </c>
      <c r="D18" s="28">
        <f t="shared" si="0"/>
        <v>23446.059577954224</v>
      </c>
      <c r="E18" s="103"/>
      <c r="F18" s="89">
        <f t="shared" si="2"/>
        <v>-1888.5800990042128</v>
      </c>
      <c r="G18" s="108">
        <f t="shared" si="3"/>
        <v>10</v>
      </c>
      <c r="H18" s="17"/>
      <c r="I18" s="17"/>
      <c r="J18" s="17"/>
      <c r="K18" s="17"/>
      <c r="L18" s="17"/>
      <c r="M18" s="17"/>
    </row>
    <row r="19" spans="1:13" ht="12.75" x14ac:dyDescent="0.25">
      <c r="A19" s="122" t="s">
        <v>8</v>
      </c>
      <c r="B19" s="29" t="s">
        <v>20</v>
      </c>
      <c r="C19" s="29"/>
      <c r="D19" s="48">
        <f>D2*1000*D3</f>
        <v>250000</v>
      </c>
      <c r="E19" s="99"/>
      <c r="F19" s="17"/>
      <c r="G19" s="17"/>
      <c r="H19" s="17"/>
      <c r="I19" s="17"/>
      <c r="J19" s="17"/>
      <c r="K19" s="17"/>
      <c r="L19" s="17"/>
      <c r="M19" s="17"/>
    </row>
    <row r="20" spans="1:13" ht="12.75" x14ac:dyDescent="0.25">
      <c r="A20" s="123"/>
      <c r="B20" s="30" t="s">
        <v>23</v>
      </c>
      <c r="C20" s="30"/>
      <c r="D20" s="49">
        <f>NPV(D7,D9:D18)</f>
        <v>140793.50898274756</v>
      </c>
      <c r="E20" s="100"/>
      <c r="F20" s="17"/>
      <c r="G20" s="17"/>
      <c r="H20" s="17"/>
      <c r="I20" s="17"/>
      <c r="J20" s="17"/>
      <c r="K20" s="17"/>
      <c r="L20" s="17"/>
      <c r="M20" s="17"/>
    </row>
    <row r="21" spans="1:13" ht="13.5" customHeight="1" thickBot="1" x14ac:dyDescent="0.3">
      <c r="A21" s="123"/>
      <c r="B21" s="30" t="s">
        <v>18</v>
      </c>
      <c r="C21" s="31">
        <v>85</v>
      </c>
      <c r="D21" s="50">
        <f>D2*-C21</f>
        <v>-8500</v>
      </c>
      <c r="E21" s="99"/>
      <c r="F21" s="17"/>
      <c r="G21" s="17"/>
      <c r="H21" s="17"/>
      <c r="I21" s="17"/>
      <c r="J21" s="17"/>
      <c r="K21" s="17"/>
      <c r="L21" s="17"/>
      <c r="M21" s="17"/>
    </row>
    <row r="22" spans="1:13" ht="13.5" thickBot="1" x14ac:dyDescent="0.3">
      <c r="A22" s="123"/>
      <c r="B22" s="30" t="s">
        <v>34</v>
      </c>
      <c r="C22" s="30"/>
      <c r="D22" s="91">
        <f>D20+D21</f>
        <v>132293.50898274756</v>
      </c>
      <c r="E22" s="100"/>
      <c r="F22" s="17"/>
      <c r="G22" s="17"/>
      <c r="H22" s="17"/>
      <c r="I22" s="17"/>
      <c r="J22" s="17"/>
      <c r="K22" s="17"/>
      <c r="L22" s="17"/>
      <c r="M22" s="17"/>
    </row>
    <row r="23" spans="1:13" ht="13.5" thickBot="1" x14ac:dyDescent="0.3">
      <c r="A23" s="124"/>
      <c r="B23" s="32" t="s">
        <v>27</v>
      </c>
      <c r="C23" s="32"/>
      <c r="D23" s="51">
        <f>D22/D19</f>
        <v>0.52917403593099022</v>
      </c>
      <c r="E23" s="101"/>
      <c r="F23" s="17"/>
      <c r="G23" s="17"/>
      <c r="H23" s="17"/>
      <c r="I23" s="17"/>
      <c r="J23" s="17"/>
      <c r="K23" s="17"/>
      <c r="L23" s="17"/>
      <c r="M23" s="17"/>
    </row>
    <row r="24" spans="1:13" ht="12.75" x14ac:dyDescent="0.25">
      <c r="A24" s="17"/>
      <c r="B24" s="17"/>
      <c r="C24" s="17"/>
      <c r="D24" s="17"/>
      <c r="E24" s="104"/>
      <c r="F24" s="17"/>
      <c r="G24" s="17"/>
      <c r="H24" s="17"/>
      <c r="I24" s="17"/>
      <c r="J24" s="17"/>
      <c r="K24" s="17"/>
      <c r="L24" s="17"/>
      <c r="M24" s="17"/>
    </row>
    <row r="25" spans="1:13" s="35" customFormat="1" ht="12.75" x14ac:dyDescent="0.25">
      <c r="A25" s="33" t="s">
        <v>22</v>
      </c>
      <c r="B25" s="33"/>
      <c r="C25" s="33"/>
      <c r="D25" s="34" t="s">
        <v>10</v>
      </c>
      <c r="E25" s="105"/>
      <c r="F25" s="33"/>
      <c r="G25" s="33"/>
      <c r="H25" s="33"/>
      <c r="I25" s="33"/>
      <c r="J25" s="33"/>
      <c r="K25" s="33"/>
      <c r="L25" s="33"/>
      <c r="M25" s="33"/>
    </row>
    <row r="26" spans="1:13" ht="12.75" x14ac:dyDescent="0.25">
      <c r="A26" s="17" t="s">
        <v>0</v>
      </c>
      <c r="B26" s="109" t="s">
        <v>26</v>
      </c>
      <c r="C26" s="17"/>
      <c r="D26" s="17"/>
      <c r="E26" s="17"/>
      <c r="F26" s="17"/>
      <c r="G26" s="17"/>
      <c r="H26" s="17"/>
      <c r="I26" s="17"/>
      <c r="J26" s="17"/>
      <c r="K26" s="17"/>
      <c r="L26" s="17"/>
      <c r="M26" s="17"/>
    </row>
    <row r="27" spans="1:13" ht="12.75" x14ac:dyDescent="0.25">
      <c r="A27" s="17" t="s">
        <v>4</v>
      </c>
      <c r="B27" s="114" t="s">
        <v>28</v>
      </c>
      <c r="C27" s="115"/>
      <c r="D27" s="115"/>
      <c r="E27" s="115"/>
      <c r="F27" s="115"/>
      <c r="G27" s="115"/>
      <c r="H27" s="115"/>
      <c r="I27" s="115"/>
      <c r="J27" s="115"/>
      <c r="K27" s="115"/>
      <c r="L27" s="115"/>
      <c r="M27" s="115"/>
    </row>
    <row r="28" spans="1:13" ht="12.75" x14ac:dyDescent="0.25">
      <c r="A28" s="17" t="s">
        <v>8</v>
      </c>
      <c r="B28" s="114" t="s">
        <v>29</v>
      </c>
      <c r="C28" s="115"/>
      <c r="D28" s="115"/>
      <c r="E28" s="115"/>
      <c r="F28" s="115"/>
      <c r="G28" s="115"/>
      <c r="H28" s="115"/>
      <c r="I28" s="115"/>
      <c r="J28" s="115"/>
      <c r="K28" s="115"/>
      <c r="L28" s="115"/>
      <c r="M28" s="115"/>
    </row>
    <row r="29" spans="1:13" ht="12.75" x14ac:dyDescent="0.25">
      <c r="A29" s="17"/>
    </row>
    <row r="30" spans="1:13" ht="12.75" x14ac:dyDescent="0.25">
      <c r="A30" s="33" t="s">
        <v>21</v>
      </c>
      <c r="B30" s="17"/>
      <c r="C30" s="17" t="s">
        <v>9</v>
      </c>
      <c r="D30" s="17"/>
      <c r="E30" s="17"/>
      <c r="F30" s="17"/>
      <c r="G30" s="17"/>
      <c r="H30" s="17"/>
      <c r="I30" s="17"/>
      <c r="J30" s="17"/>
      <c r="K30" s="17"/>
      <c r="L30" s="17"/>
      <c r="M30" s="17"/>
    </row>
    <row r="31" spans="1:13" ht="12.75" x14ac:dyDescent="0.25">
      <c r="A31" s="114" t="s">
        <v>37</v>
      </c>
      <c r="B31" s="115"/>
      <c r="C31" s="115"/>
      <c r="D31" s="115"/>
      <c r="E31" s="115"/>
      <c r="F31" s="115"/>
      <c r="G31" s="115"/>
      <c r="H31" s="115"/>
      <c r="I31" s="115"/>
      <c r="J31" s="115"/>
      <c r="K31" s="17"/>
      <c r="L31" s="17"/>
      <c r="M31" s="17"/>
    </row>
    <row r="32" spans="1:13" ht="12.75" x14ac:dyDescent="0.25">
      <c r="A32" s="109" t="s">
        <v>35</v>
      </c>
      <c r="B32" s="17"/>
      <c r="C32" s="17"/>
      <c r="D32" s="17"/>
      <c r="E32" s="17"/>
      <c r="F32" s="17"/>
      <c r="G32" s="17"/>
      <c r="H32" s="17"/>
      <c r="I32" s="17"/>
      <c r="J32" s="17"/>
      <c r="K32" s="17"/>
      <c r="L32" s="17"/>
      <c r="M32" s="17"/>
    </row>
    <row r="33" spans="1:16" ht="12.75" x14ac:dyDescent="0.25">
      <c r="A33" s="114" t="s">
        <v>36</v>
      </c>
      <c r="B33" s="115"/>
      <c r="C33" s="115"/>
      <c r="D33" s="115"/>
      <c r="E33" s="115"/>
      <c r="F33" s="115"/>
      <c r="G33" s="115"/>
      <c r="H33" s="115"/>
      <c r="I33" s="115"/>
      <c r="J33" s="115"/>
      <c r="K33" s="115"/>
      <c r="L33" s="115"/>
      <c r="M33" s="115"/>
      <c r="N33" s="115"/>
      <c r="O33" s="115"/>
      <c r="P33" s="115"/>
    </row>
    <row r="34" spans="1:16" ht="12.75" x14ac:dyDescent="0.25">
      <c r="A34" s="17"/>
      <c r="B34" s="17"/>
      <c r="C34" s="17"/>
      <c r="D34" s="17"/>
      <c r="E34" s="17"/>
      <c r="F34" s="17"/>
      <c r="G34" s="17"/>
      <c r="H34" s="17"/>
      <c r="I34" s="17"/>
      <c r="J34" s="17"/>
      <c r="K34" s="17"/>
      <c r="L34" s="17"/>
      <c r="M34" s="17"/>
    </row>
  </sheetData>
  <mergeCells count="8">
    <mergeCell ref="B27:M27"/>
    <mergeCell ref="B28:M28"/>
    <mergeCell ref="A1:D1"/>
    <mergeCell ref="A31:J31"/>
    <mergeCell ref="A33:P33"/>
    <mergeCell ref="A2:A7"/>
    <mergeCell ref="A9:A18"/>
    <mergeCell ref="A19:A2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
  <sheetViews>
    <sheetView topLeftCell="A36" zoomScale="115" workbookViewId="0">
      <selection activeCell="G45" sqref="G45"/>
    </sheetView>
  </sheetViews>
  <sheetFormatPr defaultColWidth="0" defaultRowHeight="15" customHeight="1" zeroHeight="1" x14ac:dyDescent="0.25"/>
  <cols>
    <col min="1" max="1" width="4.7109375" style="1" customWidth="1"/>
    <col min="2" max="2" width="4.7109375" style="3" customWidth="1"/>
    <col min="3" max="3" width="1.7109375" style="3" customWidth="1"/>
    <col min="4" max="4" width="6" style="4" bestFit="1" customWidth="1"/>
    <col min="5" max="5" width="10.140625" style="3" customWidth="1"/>
    <col min="6" max="7" width="15.140625" style="3" customWidth="1"/>
    <col min="8" max="8" width="1.7109375" style="3" customWidth="1"/>
    <col min="9" max="9" width="4.7109375" style="3" customWidth="1"/>
    <col min="10" max="10" width="0" style="3" hidden="1" customWidth="1"/>
    <col min="11" max="16384" width="9.140625" style="3" hidden="1"/>
  </cols>
  <sheetData>
    <row r="1" spans="3:8" s="1" customFormat="1" x14ac:dyDescent="0.25">
      <c r="D1" s="2"/>
    </row>
    <row r="2" spans="3:8" ht="6.75" customHeight="1" x14ac:dyDescent="0.25"/>
    <row r="3" spans="3:8" ht="13.5" customHeight="1" x14ac:dyDescent="0.25">
      <c r="C3" s="126" t="s">
        <v>12</v>
      </c>
      <c r="D3" s="126"/>
      <c r="E3" s="126"/>
      <c r="F3" s="126"/>
      <c r="G3" s="126"/>
      <c r="H3" s="126"/>
    </row>
    <row r="4" spans="3:8" ht="6.75" customHeight="1" thickBot="1" x14ac:dyDescent="0.3">
      <c r="D4" s="5"/>
      <c r="H4" s="6"/>
    </row>
    <row r="5" spans="3:8" ht="12" customHeight="1" x14ac:dyDescent="0.25">
      <c r="C5" s="52"/>
      <c r="D5" s="127" t="s">
        <v>31</v>
      </c>
      <c r="E5" s="127"/>
      <c r="F5" s="127"/>
      <c r="G5" s="127"/>
      <c r="H5" s="57"/>
    </row>
    <row r="6" spans="3:8" ht="12" customHeight="1" x14ac:dyDescent="0.25">
      <c r="C6" s="53"/>
      <c r="D6" s="128"/>
      <c r="E6" s="128"/>
      <c r="F6" s="128"/>
      <c r="G6" s="128"/>
      <c r="H6" s="62"/>
    </row>
    <row r="7" spans="3:8" ht="31.5" customHeight="1" thickBot="1" x14ac:dyDescent="0.3">
      <c r="C7" s="54"/>
      <c r="D7" s="129"/>
      <c r="E7" s="129"/>
      <c r="F7" s="129"/>
      <c r="G7" s="129"/>
      <c r="H7" s="63"/>
    </row>
    <row r="8" spans="3:8" ht="15" customHeight="1" x14ac:dyDescent="0.25">
      <c r="C8" s="52"/>
      <c r="D8" s="127" t="s">
        <v>30</v>
      </c>
      <c r="E8" s="127"/>
      <c r="F8" s="127"/>
      <c r="G8" s="127"/>
      <c r="H8" s="64"/>
    </row>
    <row r="9" spans="3:8" ht="15" customHeight="1" x14ac:dyDescent="0.25">
      <c r="C9" s="53"/>
      <c r="D9" s="128"/>
      <c r="E9" s="128"/>
      <c r="F9" s="128"/>
      <c r="G9" s="128"/>
      <c r="H9" s="65"/>
    </row>
    <row r="10" spans="3:8" ht="15" customHeight="1" x14ac:dyDescent="0.25">
      <c r="C10" s="53"/>
      <c r="D10" s="128"/>
      <c r="E10" s="128"/>
      <c r="F10" s="128"/>
      <c r="G10" s="128"/>
      <c r="H10" s="65"/>
    </row>
    <row r="11" spans="3:8" ht="15.75" thickBot="1" x14ac:dyDescent="0.3">
      <c r="C11" s="54"/>
      <c r="D11" s="129"/>
      <c r="E11" s="129"/>
      <c r="F11" s="129"/>
      <c r="G11" s="129"/>
      <c r="H11" s="66"/>
    </row>
    <row r="12" spans="3:8" x14ac:dyDescent="0.25">
      <c r="C12" s="135" t="s">
        <v>0</v>
      </c>
      <c r="D12" s="136"/>
      <c r="E12" s="130" t="s">
        <v>38</v>
      </c>
      <c r="F12" s="131"/>
      <c r="G12" s="131"/>
      <c r="H12" s="57"/>
    </row>
    <row r="13" spans="3:8" ht="15.75" customHeight="1" thickBot="1" x14ac:dyDescent="0.3">
      <c r="C13" s="137"/>
      <c r="D13" s="138"/>
      <c r="E13" s="132"/>
      <c r="F13" s="133"/>
      <c r="G13" s="133"/>
      <c r="H13" s="56"/>
    </row>
    <row r="14" spans="3:8" ht="12" customHeight="1" x14ac:dyDescent="0.25">
      <c r="C14" s="52"/>
      <c r="D14" s="67"/>
      <c r="E14" s="68"/>
      <c r="F14" s="68"/>
      <c r="G14" s="68"/>
      <c r="H14" s="69"/>
    </row>
    <row r="15" spans="3:8" ht="12" customHeight="1" x14ac:dyDescent="0.25">
      <c r="C15" s="53"/>
      <c r="D15" s="111" t="s">
        <v>43</v>
      </c>
      <c r="E15" s="112"/>
      <c r="F15" s="111"/>
      <c r="G15" s="11"/>
      <c r="H15" s="70"/>
    </row>
    <row r="16" spans="3:8" ht="12" customHeight="1" x14ac:dyDescent="0.25">
      <c r="C16" s="53"/>
      <c r="D16" s="111" t="s">
        <v>44</v>
      </c>
      <c r="E16" s="112"/>
      <c r="F16" s="113"/>
      <c r="G16" s="11"/>
      <c r="H16" s="70"/>
    </row>
    <row r="17" spans="3:8" ht="12" customHeight="1" x14ac:dyDescent="0.25">
      <c r="C17" s="53"/>
      <c r="D17" s="111" t="s">
        <v>45</v>
      </c>
      <c r="E17" s="112"/>
      <c r="F17" s="113"/>
      <c r="G17" s="11"/>
      <c r="H17" s="70"/>
    </row>
    <row r="18" spans="3:8" ht="12" customHeight="1" x14ac:dyDescent="0.25">
      <c r="C18" s="53"/>
      <c r="D18" s="111" t="s">
        <v>42</v>
      </c>
      <c r="E18" s="112"/>
      <c r="F18" s="113"/>
      <c r="G18" s="11"/>
      <c r="H18" s="70"/>
    </row>
    <row r="19" spans="3:8" ht="12" customHeight="1" x14ac:dyDescent="0.25">
      <c r="C19" s="53"/>
      <c r="D19" s="111" t="s">
        <v>47</v>
      </c>
      <c r="E19" s="112"/>
      <c r="F19" s="113"/>
      <c r="G19" s="11"/>
      <c r="H19" s="70"/>
    </row>
    <row r="20" spans="3:8" ht="12" customHeight="1" x14ac:dyDescent="0.25">
      <c r="C20" s="53"/>
      <c r="D20" s="111" t="s">
        <v>46</v>
      </c>
      <c r="E20" s="112"/>
      <c r="F20" s="113"/>
      <c r="G20" s="11"/>
      <c r="H20" s="70"/>
    </row>
    <row r="21" spans="3:8" ht="12" customHeight="1" x14ac:dyDescent="0.25">
      <c r="C21" s="53"/>
      <c r="D21" s="111" t="s">
        <v>39</v>
      </c>
      <c r="E21" s="112"/>
      <c r="F21" s="113"/>
      <c r="G21" s="11"/>
      <c r="H21" s="70"/>
    </row>
    <row r="22" spans="3:8" ht="12" customHeight="1" x14ac:dyDescent="0.25">
      <c r="C22" s="53"/>
      <c r="D22" s="111" t="s">
        <v>40</v>
      </c>
      <c r="E22" s="112"/>
      <c r="F22" s="113"/>
      <c r="G22" s="11"/>
      <c r="H22" s="70"/>
    </row>
    <row r="23" spans="3:8" ht="12" customHeight="1" x14ac:dyDescent="0.25">
      <c r="C23" s="53"/>
      <c r="D23" s="111" t="s">
        <v>41</v>
      </c>
      <c r="E23" s="112"/>
      <c r="F23" s="113"/>
      <c r="G23" s="11"/>
      <c r="H23" s="70"/>
    </row>
    <row r="24" spans="3:8" ht="24.75" customHeight="1" x14ac:dyDescent="0.25">
      <c r="C24" s="53"/>
      <c r="D24" s="111"/>
      <c r="E24" s="112"/>
      <c r="F24" s="113"/>
      <c r="G24" s="11"/>
      <c r="H24" s="70"/>
    </row>
    <row r="25" spans="3:8" ht="12" customHeight="1" thickBot="1" x14ac:dyDescent="0.3">
      <c r="C25" s="54"/>
      <c r="D25" s="71"/>
      <c r="E25" s="72"/>
      <c r="F25" s="73"/>
      <c r="G25" s="74"/>
      <c r="H25" s="75"/>
    </row>
    <row r="26" spans="3:8" ht="27.75" customHeight="1" thickBot="1" x14ac:dyDescent="0.3">
      <c r="C26" s="139" t="s">
        <v>4</v>
      </c>
      <c r="D26" s="140"/>
      <c r="E26" s="59" t="s">
        <v>13</v>
      </c>
      <c r="F26" s="60"/>
      <c r="G26" s="60"/>
      <c r="H26" s="61"/>
    </row>
    <row r="27" spans="3:8" x14ac:dyDescent="0.25">
      <c r="C27" s="52"/>
      <c r="D27" s="67"/>
      <c r="E27" s="55"/>
      <c r="F27" s="55"/>
      <c r="G27" s="55"/>
      <c r="H27" s="76"/>
    </row>
    <row r="28" spans="3:8" x14ac:dyDescent="0.25">
      <c r="C28" s="53"/>
      <c r="D28" s="10"/>
      <c r="E28" s="8"/>
      <c r="F28" s="8"/>
      <c r="G28" s="8"/>
      <c r="H28" s="77"/>
    </row>
    <row r="29" spans="3:8" x14ac:dyDescent="0.25">
      <c r="C29" s="53"/>
      <c r="D29" s="10"/>
      <c r="E29" s="8"/>
      <c r="F29" s="8"/>
      <c r="G29" s="8"/>
      <c r="H29" s="77"/>
    </row>
    <row r="30" spans="3:8" x14ac:dyDescent="0.25">
      <c r="C30" s="53"/>
      <c r="D30" s="10"/>
      <c r="E30" s="8"/>
      <c r="F30" s="8"/>
      <c r="G30" s="8"/>
      <c r="H30" s="77"/>
    </row>
    <row r="31" spans="3:8" x14ac:dyDescent="0.25">
      <c r="C31" s="53"/>
      <c r="D31" s="10"/>
      <c r="E31" s="8"/>
      <c r="F31" s="8"/>
      <c r="G31" s="8"/>
      <c r="H31" s="77"/>
    </row>
    <row r="32" spans="3:8" x14ac:dyDescent="0.25">
      <c r="C32" s="53"/>
      <c r="D32" s="10"/>
      <c r="E32" s="8"/>
      <c r="F32" s="8"/>
      <c r="G32" s="8"/>
      <c r="H32" s="77"/>
    </row>
    <row r="33" spans="3:8" x14ac:dyDescent="0.25">
      <c r="C33" s="53"/>
      <c r="D33" s="10"/>
      <c r="E33" s="8"/>
      <c r="F33" s="8"/>
      <c r="G33" s="8"/>
      <c r="H33" s="77"/>
    </row>
    <row r="34" spans="3:8" x14ac:dyDescent="0.25">
      <c r="C34" s="53"/>
      <c r="D34" s="10"/>
      <c r="E34" s="8"/>
      <c r="F34" s="8"/>
      <c r="G34" s="8"/>
      <c r="H34" s="77"/>
    </row>
    <row r="35" spans="3:8" x14ac:dyDescent="0.25">
      <c r="C35" s="53"/>
      <c r="D35" s="10"/>
      <c r="E35" s="8"/>
      <c r="F35" s="8"/>
      <c r="G35" s="8"/>
      <c r="H35" s="77"/>
    </row>
    <row r="36" spans="3:8" x14ac:dyDescent="0.25">
      <c r="C36" s="53"/>
      <c r="D36" s="10"/>
      <c r="E36" s="8"/>
      <c r="F36" s="8"/>
      <c r="G36" s="8"/>
      <c r="H36" s="77"/>
    </row>
    <row r="37" spans="3:8" x14ac:dyDescent="0.25">
      <c r="C37" s="53"/>
      <c r="D37" s="10"/>
      <c r="E37" s="8"/>
      <c r="F37" s="8"/>
      <c r="G37" s="8"/>
      <c r="H37" s="77"/>
    </row>
    <row r="38" spans="3:8" x14ac:dyDescent="0.25">
      <c r="C38" s="53"/>
      <c r="D38" s="10"/>
      <c r="E38" s="8"/>
      <c r="F38" s="8"/>
      <c r="G38" s="8"/>
      <c r="H38" s="77"/>
    </row>
    <row r="39" spans="3:8" x14ac:dyDescent="0.25">
      <c r="C39" s="53"/>
      <c r="D39" s="10"/>
      <c r="E39" s="8"/>
      <c r="F39" s="8"/>
      <c r="G39" s="8"/>
      <c r="H39" s="77"/>
    </row>
    <row r="40" spans="3:8" ht="12" customHeight="1" x14ac:dyDescent="0.25">
      <c r="C40" s="53"/>
      <c r="D40" s="10"/>
      <c r="E40" s="8"/>
      <c r="F40" s="8"/>
      <c r="G40" s="12"/>
      <c r="H40" s="70"/>
    </row>
    <row r="41" spans="3:8" ht="33" customHeight="1" x14ac:dyDescent="0.25">
      <c r="C41" s="53"/>
      <c r="D41" s="10"/>
      <c r="E41" s="8"/>
      <c r="F41" s="8"/>
      <c r="G41" s="12"/>
      <c r="H41" s="70"/>
    </row>
    <row r="42" spans="3:8" ht="12" customHeight="1" x14ac:dyDescent="0.25">
      <c r="C42" s="53"/>
      <c r="D42" s="8"/>
      <c r="E42" s="13" t="s">
        <v>14</v>
      </c>
      <c r="F42" s="8"/>
      <c r="G42" s="12"/>
      <c r="H42" s="78"/>
    </row>
    <row r="43" spans="3:8" ht="6.75" customHeight="1" thickBot="1" x14ac:dyDescent="0.3">
      <c r="C43" s="53"/>
      <c r="D43" s="8"/>
      <c r="E43" s="8"/>
      <c r="F43" s="8"/>
      <c r="G43" s="9"/>
      <c r="H43" s="79"/>
    </row>
    <row r="44" spans="3:8" ht="12" customHeight="1" thickBot="1" x14ac:dyDescent="0.3">
      <c r="C44" s="53"/>
      <c r="D44" s="8"/>
      <c r="E44" s="8" t="s">
        <v>15</v>
      </c>
      <c r="F44" s="7"/>
      <c r="G44" s="84">
        <v>122640</v>
      </c>
      <c r="H44" s="80"/>
    </row>
    <row r="45" spans="3:8" ht="12" customHeight="1" thickBot="1" x14ac:dyDescent="0.3">
      <c r="C45" s="53"/>
      <c r="D45" s="8"/>
      <c r="E45" s="8"/>
      <c r="F45" s="7"/>
      <c r="G45" s="14"/>
      <c r="H45" s="80"/>
    </row>
    <row r="46" spans="3:8" ht="12" customHeight="1" thickBot="1" x14ac:dyDescent="0.3">
      <c r="C46" s="53"/>
      <c r="D46" s="8"/>
      <c r="E46" s="8" t="s">
        <v>16</v>
      </c>
      <c r="F46" s="7"/>
      <c r="G46" s="85">
        <v>100</v>
      </c>
      <c r="H46" s="80"/>
    </row>
    <row r="47" spans="3:8" ht="12" customHeight="1" thickBot="1" x14ac:dyDescent="0.3">
      <c r="C47" s="53"/>
      <c r="D47" s="8"/>
      <c r="E47" s="8"/>
      <c r="F47" s="14"/>
      <c r="G47" s="15"/>
      <c r="H47" s="80"/>
    </row>
    <row r="48" spans="3:8" ht="19.5" customHeight="1" thickBot="1" x14ac:dyDescent="0.3">
      <c r="C48" s="53"/>
      <c r="D48" s="8"/>
      <c r="E48" s="8" t="s">
        <v>1</v>
      </c>
      <c r="F48" s="7"/>
      <c r="G48" s="86">
        <f>G44/(G46*8760)</f>
        <v>0.14000000000000001</v>
      </c>
      <c r="H48" s="80"/>
    </row>
    <row r="49" spans="3:9" ht="9" customHeight="1" thickBot="1" x14ac:dyDescent="0.3">
      <c r="C49" s="53"/>
      <c r="D49" s="8"/>
      <c r="E49" s="8"/>
      <c r="F49" s="7"/>
      <c r="G49" s="83"/>
      <c r="H49" s="80"/>
    </row>
    <row r="50" spans="3:9" ht="25.5" customHeight="1" thickBot="1" x14ac:dyDescent="0.3">
      <c r="C50" s="58"/>
      <c r="D50" s="81" t="s">
        <v>8</v>
      </c>
      <c r="E50" s="134" t="s">
        <v>17</v>
      </c>
      <c r="F50" s="134"/>
      <c r="G50" s="134"/>
      <c r="H50" s="82"/>
    </row>
    <row r="51" spans="3:9" x14ac:dyDescent="0.25"/>
    <row r="52" spans="3:9" s="1" customFormat="1" x14ac:dyDescent="0.25">
      <c r="D52" s="2"/>
    </row>
    <row r="53" spans="3:9" hidden="1" x14ac:dyDescent="0.25"/>
    <row r="54" spans="3:9" ht="15" hidden="1" customHeight="1" x14ac:dyDescent="0.25">
      <c r="E54" s="125"/>
      <c r="F54" s="125"/>
      <c r="G54" s="125"/>
      <c r="H54" s="125"/>
      <c r="I54" s="125"/>
    </row>
    <row r="55" spans="3:9" ht="15" hidden="1" customHeight="1" x14ac:dyDescent="0.25">
      <c r="E55" s="125"/>
      <c r="F55" s="125"/>
      <c r="G55" s="125"/>
      <c r="H55" s="125"/>
      <c r="I55" s="125"/>
    </row>
    <row r="56" spans="3:9" ht="15" hidden="1" customHeight="1" x14ac:dyDescent="0.25">
      <c r="E56" s="125"/>
      <c r="F56" s="125"/>
      <c r="G56" s="125"/>
      <c r="H56" s="125"/>
      <c r="I56" s="125"/>
    </row>
    <row r="57" spans="3:9" ht="15" hidden="1" customHeight="1" x14ac:dyDescent="0.25">
      <c r="E57" s="125"/>
      <c r="F57" s="125"/>
      <c r="G57" s="125"/>
      <c r="H57" s="125"/>
      <c r="I57" s="125"/>
    </row>
    <row r="58" spans="3:9" ht="15" hidden="1" customHeight="1" x14ac:dyDescent="0.25">
      <c r="E58" s="125"/>
      <c r="F58" s="125"/>
      <c r="G58" s="125"/>
      <c r="H58" s="125"/>
      <c r="I58" s="125"/>
    </row>
    <row r="59" spans="3:9" hidden="1" x14ac:dyDescent="0.25"/>
    <row r="60" spans="3:9" hidden="1" x14ac:dyDescent="0.25"/>
    <row r="61" spans="3:9" hidden="1" x14ac:dyDescent="0.25">
      <c r="E61" s="16"/>
    </row>
    <row r="62" spans="3:9" hidden="1" x14ac:dyDescent="0.25"/>
    <row r="63" spans="3:9" hidden="1" x14ac:dyDescent="0.25"/>
    <row r="64" spans="3: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sheetData>
  <mergeCells count="8">
    <mergeCell ref="E54:I58"/>
    <mergeCell ref="C3:H3"/>
    <mergeCell ref="D5:G7"/>
    <mergeCell ref="D8:G11"/>
    <mergeCell ref="E12:G13"/>
    <mergeCell ref="E50:G50"/>
    <mergeCell ref="C12:D13"/>
    <mergeCell ref="C26:D26"/>
  </mergeCells>
  <pageMargins left="0.75" right="0.75" top="1" bottom="1" header="0.5" footer="0.5"/>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Non-Residential Loan Calculator</vt:lpstr>
      <vt:lpstr>Capacity Factor</vt:lpstr>
      <vt:lpstr>'Capacity Factor'!Print_Area</vt:lpstr>
    </vt:vector>
  </TitlesOfParts>
  <Company>PSEG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Bloom, Richard</dc:creator>
  <cp:lastModifiedBy>Brahin, Anthony</cp:lastModifiedBy>
  <dcterms:created xsi:type="dcterms:W3CDTF">2013-07-08T11:57:50Z</dcterms:created>
  <dcterms:modified xsi:type="dcterms:W3CDTF">2019-05-15T15:38:57Z</dcterms:modified>
</cp:coreProperties>
</file>